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337\Ablagen\D33770-REZ1764\16e,i SGBII\KOZ\2022\F_Vordrucke_für_die_Vertragsausführung\"/>
    </mc:Choice>
  </mc:AlternateContent>
  <xr:revisionPtr revIDLastSave="0" documentId="13_ncr:1_{2936127C-BEBB-4C81-AE58-62858420A7D9}" xr6:coauthVersionLast="36" xr6:coauthVersionMax="36" xr10:uidLastSave="{00000000-0000-0000-0000-000000000000}"/>
  <bookViews>
    <workbookView xWindow="0" yWindow="0" windowWidth="28800" windowHeight="11940" xr2:uid="{00000000-000D-0000-FFFF-FFFF00000000}"/>
  </bookViews>
  <sheets>
    <sheet name="Ausgleichszahlung" sheetId="1" r:id="rId1"/>
    <sheet name="Beschreibung" sheetId="2" r:id="rId2"/>
  </sheets>
  <definedNames>
    <definedName name="_xlnm.Print_Area" localSheetId="0">Ausgleichszahlung!$A$1:$M$35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L13" i="1" l="1"/>
  <c r="L10" i="1" l="1"/>
  <c r="L11" i="1"/>
  <c r="L12" i="1" l="1"/>
  <c r="M27" i="1" s="1"/>
  <c r="H23" i="1"/>
  <c r="M23" i="1" s="1"/>
  <c r="H24" i="1"/>
  <c r="M24" i="1" s="1"/>
  <c r="M28" i="1" l="1"/>
  <c r="M25" i="1"/>
  <c r="M26" i="1"/>
  <c r="I8" i="1"/>
  <c r="K15" i="1"/>
  <c r="M15" i="1" s="1"/>
  <c r="J31" i="1" l="1"/>
</calcChain>
</file>

<file path=xl/sharedStrings.xml><?xml version="1.0" encoding="utf-8"?>
<sst xmlns="http://schemas.openxmlformats.org/spreadsheetml/2006/main" count="113" uniqueCount="91">
  <si>
    <t>F.11 Ausgleichszahlung</t>
  </si>
  <si>
    <t>Vergabe Nr.</t>
  </si>
  <si>
    <t>Los Nr.</t>
  </si>
  <si>
    <t>Maßnahme Nr.</t>
  </si>
  <si>
    <t>von</t>
  </si>
  <si>
    <t>bis</t>
  </si>
  <si>
    <t>Übersicht Stundenkontingent</t>
  </si>
  <si>
    <t>2. Monat</t>
  </si>
  <si>
    <t>3. Monat</t>
  </si>
  <si>
    <t>4. Monat</t>
  </si>
  <si>
    <t>5. Monat</t>
  </si>
  <si>
    <t>6. Monat</t>
  </si>
  <si>
    <t>7. Monat</t>
  </si>
  <si>
    <t>8. Monat</t>
  </si>
  <si>
    <t>9. Monat</t>
  </si>
  <si>
    <t>10. Monat</t>
  </si>
  <si>
    <t>11. Monat</t>
  </si>
  <si>
    <t>12. Monat</t>
  </si>
  <si>
    <t>tatsächlich abgerufene Betreuungsstunden</t>
  </si>
  <si>
    <t xml:space="preserve">Abnahme in Prozent </t>
  </si>
  <si>
    <t>1. Eingekauftes Stundenkontingent</t>
  </si>
  <si>
    <t>3. tatsächlich abgerufene Betreuungsstunden</t>
  </si>
  <si>
    <t>x Stundensatz (€)</t>
  </si>
  <si>
    <t>entspricht</t>
  </si>
  <si>
    <t>Mindestabnahmemenge an Betreuungsstunden im Abrechnungszeitraum (h)</t>
  </si>
  <si>
    <t>Berechnung Ausgleichszahlung</t>
  </si>
  <si>
    <t>Datum</t>
  </si>
  <si>
    <t>Aus der oben aufgeführten Berechnung ergibt sich folgende Ausgleichzahlung in einer Höhe von:</t>
  </si>
  <si>
    <t>2. Mindestabnahmemenge (70% von 1.)</t>
  </si>
  <si>
    <t>Maßnahmezeitraum =
Abrechnungszeitraum (1 Jahr)</t>
  </si>
  <si>
    <t>Die oberen 3 Felder müssen entsprechend der Beschriftung mit den Daten aus dem Los- und Preisblatt ergänzt werden.</t>
  </si>
  <si>
    <t>Bitte den Stundensatz ergänzen</t>
  </si>
  <si>
    <t>4. Maximales Stundenkontingent (120% von 1.)</t>
  </si>
  <si>
    <t>siehe Hinweis</t>
  </si>
  <si>
    <t>1. Allgemeine Beschreibung</t>
  </si>
  <si>
    <t>Eingabe der Monatswerte des Echtverbrauches</t>
  </si>
  <si>
    <t>Eingabe der Kontingente:</t>
  </si>
  <si>
    <t>1. Eingabe des eingekauften Stundenkontingents</t>
  </si>
  <si>
    <t>3. Hier erfolgt eine Berechung der Summe aus den tatsächlich abgerufenen Betreuungsstunden</t>
  </si>
  <si>
    <t>2. Beschreibung der Berechnung</t>
  </si>
  <si>
    <t>Unter 3. erfolgt die Berechnung der tatsächlich abgerufenen Betreuungsstunden.</t>
  </si>
  <si>
    <t>Bei der Berechnung der Ausgleichszahlung ergibt sich aufgrund der nicht erfolgten</t>
  </si>
  <si>
    <t>Die Berechnung der tatsächlichen Betreuungsstunden ergibt einen Prozentwert</t>
  </si>
  <si>
    <t>1. Fall</t>
  </si>
  <si>
    <t>oberhalb der Mindestabnahmemenge und unterhalb des eingekauften Stundenkontingents.</t>
  </si>
  <si>
    <t xml:space="preserve">Berechnung einer Differrenz, die zur Nachzahlung berantragt werden kann. </t>
  </si>
  <si>
    <t xml:space="preserve">Das Formblatt wird entsprechnd ergänzt. </t>
  </si>
  <si>
    <t>oberhalb des eingekauften Stundenkontingents.</t>
  </si>
  <si>
    <t>Warnhinweis aufgrund der Berechnung der tatsächlich abgerufenen Betreuungstunden.</t>
  </si>
  <si>
    <t>Berechnung erfolgt erst nach Ergänzung im orangenen Feld.</t>
  </si>
  <si>
    <t>Die Berechnung der Differenz erfolgt nun auf Basis des eingekauften Stundenkontingents.</t>
  </si>
  <si>
    <t>Eine Zustimmung des Jobcenter zur Überscheitung des eingekauften Stundenkontingents fehlt.</t>
  </si>
  <si>
    <t>Eine Zustimmung des Jobcenter zur Überscheitung des eingekauften Stundenkontingents wurde bereits im Vorfeld geklärt.</t>
  </si>
  <si>
    <t>oberhalb des maximalen Stundenkontingents.</t>
  </si>
  <si>
    <t>Die Berechnung der Differenz erfolgt nun auf Basis des maximalen Stundenkontingents.</t>
  </si>
  <si>
    <t>Eine Überschreitung des maximalen Stundenkontingents ist nicht zulässig.</t>
  </si>
  <si>
    <t>Der Bedarfsträger fordert die im Vertrag vereinbarte Ausgleichszahlung für die tatsächlich abgerufenen Betreuungsstunden oberhalb der Mindestabnahmemenge an Betreuungsstunden bis das maximal Stundenkontingent erreicht ist.</t>
  </si>
  <si>
    <t>Die Berechnung der Differenz erfolgt nun auf Basis des tatsächlich abgerufen Betreuungsstunden.</t>
  </si>
  <si>
    <t>Erläuterung erfolgt später. Dieses Feld muss vor der Eingabe der Zahlen ohne Eintrag sein.</t>
  </si>
  <si>
    <t>Bei fehlenden Studensätzen wird ein Hinweis gegeben.</t>
  </si>
  <si>
    <t>3. Mögliche Fehler bei der Berechung</t>
  </si>
  <si>
    <t>Berechnung ist richtig</t>
  </si>
  <si>
    <t>Werte wurden hier korregiert</t>
  </si>
  <si>
    <t>Kommentar:</t>
  </si>
  <si>
    <t>Beschreibung:</t>
  </si>
  <si>
    <t>"Auszahlung gemindert auf eingekauftes Stundenkontingent". Die Eingabe der Betreuungsstunden wird korrgiert.</t>
  </si>
  <si>
    <t>Hier das "nein" bitte löschen</t>
  </si>
  <si>
    <t>"Auszahlung gemindert auf eingekauftes Stundenkontingent" wird nach Löschen des "nein" (s. oben) ausgeblendet.</t>
  </si>
  <si>
    <t>Bei den tatsächlich abgerufenen Betreuungsstunden wurde eine zu hohe Anzahl von Stunden eingegeben (größer 100%, siehe 4. Fall).</t>
  </si>
  <si>
    <t>Da diese Eingabe falsch war, aber bereits bei der Abfrage ein "nein" eingegeben wurde, erscheint unten</t>
  </si>
  <si>
    <t>Tatsächlich abgerufene Betreuungsstunden im Abrechnungszeitraum (h)</t>
  </si>
  <si>
    <t>2. Eingabe der Mindestabnahmemenge 70%, basierend auf dem eingekauften Stundenkontingent</t>
  </si>
  <si>
    <t>4. Eingabe des maximalen Stundenkontingent 120%, basierend auf dem eingekauften Stundenkontingents</t>
  </si>
  <si>
    <t xml:space="preserve">Bitte Datum und Unterschrift nicht vergessen </t>
  </si>
  <si>
    <t>Bei Überschreitung des eingekauften Stundenkontingents erscheint dieser Hinweis.</t>
  </si>
  <si>
    <t>Das orange Feld muss mit ja oder nein ergänzt werden (Schreibweise beachten!).</t>
  </si>
  <si>
    <t>2. Fall</t>
  </si>
  <si>
    <t>3. Fall</t>
  </si>
  <si>
    <t>4. Fall</t>
  </si>
  <si>
    <t>5. Fall</t>
  </si>
  <si>
    <t>6. Fall</t>
  </si>
  <si>
    <t>7. Fall</t>
  </si>
  <si>
    <t>Mindestabnahmemenge keine Berechnung einer Diffrenz. Keine Ausgleichszahlung!</t>
  </si>
  <si>
    <r>
      <t xml:space="preserve">Das orange Feld ist mit nein ergänzt worden.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</t>
    </r>
  </si>
  <si>
    <t>Das orange Feld ist mit ja ergänzt worden. (Zustimmung der JC wurde eingeholt)</t>
  </si>
  <si>
    <t>Berechnungsfeld. Errechnung der Differenz von noch zu leistenden Zahlungen oberhalb der Mindestabnahmemenge.</t>
  </si>
  <si>
    <r>
      <t xml:space="preserve">Das orange Feld ist mit nein ergänzt worden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eingeholt).</t>
    </r>
  </si>
  <si>
    <t>Nach Eingabe der Zahlen erscheinen hier die Prozente ( 1., 2. und 4.).</t>
  </si>
  <si>
    <t>1. Teil-/ Monat</t>
  </si>
  <si>
    <t>13. Teil-/ Monat</t>
  </si>
  <si>
    <t>Unterschrift Auftragnehmer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</si>
</sst>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0" fillId="0" borderId="7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7" xfId="0" applyBorder="1"/>
    <xf numFmtId="0" fontId="0" fillId="0" borderId="30" xfId="0" applyBorder="1"/>
    <xf numFmtId="0" fontId="0" fillId="0" borderId="0" xfId="0" applyBorder="1"/>
    <xf numFmtId="0" fontId="0" fillId="0" borderId="31" xfId="0" applyBorder="1"/>
    <xf numFmtId="0" fontId="0" fillId="0" borderId="0" xfId="0" applyBorder="1" applyAlignment="1">
      <alignment horizontal="right"/>
    </xf>
    <xf numFmtId="9" fontId="0" fillId="0" borderId="0" xfId="1" applyFont="1" applyBorder="1"/>
    <xf numFmtId="0" fontId="3" fillId="0" borderId="30" xfId="0" applyFont="1" applyBorder="1"/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34" xfId="0" applyBorder="1" applyAlignment="1">
      <alignment horizontal="center"/>
    </xf>
    <xf numFmtId="0" fontId="0" fillId="0" borderId="0" xfId="0" applyProtection="1">
      <protection locked="0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8" xfId="0" applyFont="1" applyBorder="1"/>
    <xf numFmtId="0" fontId="0" fillId="2" borderId="16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2" fontId="0" fillId="2" borderId="0" xfId="0" applyNumberForma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9" fontId="2" fillId="0" borderId="0" xfId="1" applyFont="1" applyBorder="1" applyAlignment="1">
      <alignment horizontal="left"/>
    </xf>
    <xf numFmtId="9" fontId="2" fillId="0" borderId="31" xfId="1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9" xfId="0" applyBorder="1"/>
    <xf numFmtId="9" fontId="5" fillId="0" borderId="36" xfId="1" applyFont="1" applyBorder="1" applyAlignment="1"/>
    <xf numFmtId="9" fontId="0" fillId="0" borderId="39" xfId="1" applyFont="1" applyBorder="1" applyAlignment="1"/>
    <xf numFmtId="9" fontId="0" fillId="0" borderId="19" xfId="1" applyFont="1" applyBorder="1" applyAlignment="1"/>
    <xf numFmtId="9" fontId="0" fillId="0" borderId="38" xfId="1" applyFont="1" applyBorder="1" applyAlignment="1">
      <alignment horizontal="right"/>
    </xf>
    <xf numFmtId="9" fontId="5" fillId="0" borderId="35" xfId="1" applyFont="1" applyBorder="1" applyAlignment="1">
      <alignment horizontal="right"/>
    </xf>
    <xf numFmtId="9" fontId="0" fillId="0" borderId="1" xfId="1" applyFont="1" applyBorder="1" applyAlignment="1">
      <alignment horizontal="right"/>
    </xf>
    <xf numFmtId="9" fontId="0" fillId="0" borderId="16" xfId="1" applyFont="1" applyBorder="1" applyAlignment="1">
      <alignment horizontal="right"/>
    </xf>
    <xf numFmtId="0" fontId="0" fillId="2" borderId="35" xfId="0" applyFill="1" applyBorder="1" applyAlignment="1" applyProtection="1">
      <alignment horizontal="center"/>
      <protection locked="0"/>
    </xf>
    <xf numFmtId="9" fontId="6" fillId="0" borderId="0" xfId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0" xfId="0" applyAlignment="1"/>
    <xf numFmtId="0" fontId="10" fillId="0" borderId="0" xfId="0" applyFont="1"/>
    <xf numFmtId="0" fontId="0" fillId="0" borderId="0" xfId="0" applyBorder="1" applyAlignment="1">
      <alignment horizontal="right" vertical="center"/>
    </xf>
    <xf numFmtId="9" fontId="0" fillId="0" borderId="0" xfId="1" applyFont="1" applyFill="1" applyBorder="1" applyAlignment="1" applyProtection="1">
      <alignment horizontal="left" vertical="center"/>
      <protection locked="0"/>
    </xf>
    <xf numFmtId="0" fontId="7" fillId="0" borderId="31" xfId="0" applyFont="1" applyBorder="1" applyAlignment="1"/>
    <xf numFmtId="0" fontId="3" fillId="0" borderId="7" xfId="0" applyFont="1" applyBorder="1"/>
    <xf numFmtId="0" fontId="3" fillId="0" borderId="0" xfId="0" applyFont="1" applyBorder="1"/>
    <xf numFmtId="0" fontId="0" fillId="0" borderId="28" xfId="0" applyBorder="1" applyAlignment="1">
      <alignment horizontal="center"/>
    </xf>
    <xf numFmtId="0" fontId="0" fillId="2" borderId="29" xfId="0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7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0" xfId="0" applyNumberFormat="1" applyAlignment="1">
      <alignment horizontal="left" vertical="top" wrapText="1"/>
    </xf>
    <xf numFmtId="0" fontId="0" fillId="0" borderId="34" xfId="0" applyBorder="1" applyAlignment="1">
      <alignment horizontal="center"/>
    </xf>
    <xf numFmtId="0" fontId="3" fillId="0" borderId="2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0" xfId="0" applyAlignment="1">
      <alignment horizontal="left" vertical="top" wrapText="1"/>
    </xf>
    <xf numFmtId="14" fontId="0" fillId="2" borderId="7" xfId="0" applyNumberFormat="1" applyFill="1" applyBorder="1" applyAlignment="1" applyProtection="1">
      <alignment horizontal="center" vertical="center" wrapText="1"/>
      <protection locked="0"/>
    </xf>
    <xf numFmtId="14" fontId="0" fillId="2" borderId="9" xfId="0" applyNumberFormat="1" applyFill="1" applyBorder="1" applyAlignment="1" applyProtection="1">
      <alignment horizontal="center" vertical="center" wrapText="1"/>
      <protection locked="0"/>
    </xf>
    <xf numFmtId="14" fontId="0" fillId="2" borderId="15" xfId="0" applyNumberFormat="1" applyFill="1" applyBorder="1" applyAlignment="1" applyProtection="1">
      <alignment horizontal="center" vertical="center" wrapText="1"/>
      <protection locked="0"/>
    </xf>
    <xf numFmtId="14" fontId="0" fillId="2" borderId="11" xfId="0" applyNumberFormat="1" applyFill="1" applyBorder="1" applyAlignment="1" applyProtection="1">
      <alignment horizontal="center" vertical="center" wrapText="1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0" borderId="0" xfId="0" applyProtection="1"/>
    <xf numFmtId="0" fontId="0" fillId="2" borderId="40" xfId="0" applyFill="1" applyBorder="1" applyProtection="1">
      <protection locked="0"/>
    </xf>
  </cellXfs>
  <cellStyles count="2">
    <cellStyle name="Prozent" xfId="1" builtinId="5"/>
    <cellStyle name="Standard" xfId="0" builtinId="0"/>
  </cellStyles>
  <dxfs count="2">
    <dxf>
      <font>
        <color auto="1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GIF"/><Relationship Id="rId7" Type="http://schemas.openxmlformats.org/officeDocument/2006/relationships/image" Target="../media/image7.GIF"/><Relationship Id="rId12" Type="http://schemas.openxmlformats.org/officeDocument/2006/relationships/image" Target="../media/image12.png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11" Type="http://schemas.openxmlformats.org/officeDocument/2006/relationships/image" Target="../media/image11.GIF"/><Relationship Id="rId5" Type="http://schemas.openxmlformats.org/officeDocument/2006/relationships/image" Target="../media/image5.GIF"/><Relationship Id="rId10" Type="http://schemas.openxmlformats.org/officeDocument/2006/relationships/image" Target="../media/image10.GIF"/><Relationship Id="rId4" Type="http://schemas.openxmlformats.org/officeDocument/2006/relationships/image" Target="../media/image4.GIF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7</xdr:col>
      <xdr:colOff>571500</xdr:colOff>
      <xdr:row>15</xdr:row>
      <xdr:rowOff>47625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723900"/>
          <a:ext cx="5600700" cy="2038350"/>
        </a:xfrm>
        <a:prstGeom prst="rect">
          <a:avLst/>
        </a:prstGeom>
      </xdr:spPr>
    </xdr:pic>
    <xdr:clientData/>
  </xdr:twoCellAnchor>
  <xdr:twoCellAnchor editAs="oneCell">
    <xdr:from>
      <xdr:col>1</xdr:col>
      <xdr:colOff>48688</xdr:colOff>
      <xdr:row>15</xdr:row>
      <xdr:rowOff>133350</xdr:rowOff>
    </xdr:from>
    <xdr:to>
      <xdr:col>9</xdr:col>
      <xdr:colOff>599011</xdr:colOff>
      <xdr:row>23</xdr:row>
      <xdr:rowOff>152400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888" y="2895600"/>
          <a:ext cx="7255923" cy="1466850"/>
        </a:xfrm>
        <a:prstGeom prst="rect">
          <a:avLst/>
        </a:prstGeom>
      </xdr:spPr>
    </xdr:pic>
    <xdr:clientData/>
  </xdr:twoCellAnchor>
  <xdr:twoCellAnchor editAs="oneCell">
    <xdr:from>
      <xdr:col>1</xdr:col>
      <xdr:colOff>8960</xdr:colOff>
      <xdr:row>27</xdr:row>
      <xdr:rowOff>171449</xdr:rowOff>
    </xdr:from>
    <xdr:to>
      <xdr:col>9</xdr:col>
      <xdr:colOff>800100</xdr:colOff>
      <xdr:row>37</xdr:row>
      <xdr:rowOff>91153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160" y="5057774"/>
          <a:ext cx="7496740" cy="172945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37</xdr:row>
      <xdr:rowOff>142875</xdr:rowOff>
    </xdr:from>
    <xdr:to>
      <xdr:col>6</xdr:col>
      <xdr:colOff>228600</xdr:colOff>
      <xdr:row>43</xdr:row>
      <xdr:rowOff>96527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886575"/>
          <a:ext cx="4295775" cy="1039502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6</xdr:row>
      <xdr:rowOff>66675</xdr:rowOff>
    </xdr:from>
    <xdr:to>
      <xdr:col>6</xdr:col>
      <xdr:colOff>463154</xdr:colOff>
      <xdr:row>10</xdr:row>
      <xdr:rowOff>117475</xdr:rowOff>
    </xdr:to>
    <xdr:sp macro="" textlink="">
      <xdr:nvSpPr>
        <xdr:cNvPr id="6" name="Legende mit Linie 2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10800000">
          <a:off x="3390900" y="1152525"/>
          <a:ext cx="2101454" cy="7747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116756"/>
            <a:gd name="adj6" fmla="val -89479"/>
          </a:avLst>
        </a:prstGeom>
        <a:solidFill>
          <a:schemeClr val="bg1">
            <a:lumMod val="85000"/>
            <a:alpha val="55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333375</xdr:colOff>
      <xdr:row>28</xdr:row>
      <xdr:rowOff>133350</xdr:rowOff>
    </xdr:from>
    <xdr:to>
      <xdr:col>8</xdr:col>
      <xdr:colOff>771525</xdr:colOff>
      <xdr:row>31</xdr:row>
      <xdr:rowOff>66675</xdr:rowOff>
    </xdr:to>
    <xdr:sp macro="" textlink="">
      <xdr:nvSpPr>
        <xdr:cNvPr id="9" name="Legende mit Linie 2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 rot="10800000">
          <a:off x="6200775" y="5200650"/>
          <a:ext cx="1276350" cy="47625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75101"/>
            <a:gd name="adj6" fmla="val -13058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66674</xdr:colOff>
      <xdr:row>39</xdr:row>
      <xdr:rowOff>47622</xdr:rowOff>
    </xdr:from>
    <xdr:to>
      <xdr:col>6</xdr:col>
      <xdr:colOff>228599</xdr:colOff>
      <xdr:row>41</xdr:row>
      <xdr:rowOff>85723</xdr:rowOff>
    </xdr:to>
    <xdr:sp macro="" textlink="">
      <xdr:nvSpPr>
        <xdr:cNvPr id="10" name="Legende mit Linie 2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0800000">
          <a:off x="904874" y="7153272"/>
          <a:ext cx="4352925" cy="400051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51456"/>
            <a:gd name="adj6" fmla="val -89035"/>
          </a:avLst>
        </a:prstGeom>
        <a:solidFill>
          <a:schemeClr val="bg1">
            <a:lumMod val="85000"/>
            <a:alpha val="5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ergänzen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742946</xdr:colOff>
      <xdr:row>15</xdr:row>
      <xdr:rowOff>66669</xdr:rowOff>
    </xdr:from>
    <xdr:to>
      <xdr:col>6</xdr:col>
      <xdr:colOff>647700</xdr:colOff>
      <xdr:row>19</xdr:row>
      <xdr:rowOff>47624</xdr:rowOff>
    </xdr:to>
    <xdr:sp macro="" textlink="">
      <xdr:nvSpPr>
        <xdr:cNvPr id="14" name="Legende mit Linie 2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rot="10800000">
          <a:off x="4933946" y="2828919"/>
          <a:ext cx="742954" cy="704855"/>
        </a:xfrm>
        <a:prstGeom prst="borderCallout2">
          <a:avLst>
            <a:gd name="adj1" fmla="val 95776"/>
            <a:gd name="adj2" fmla="val 303"/>
            <a:gd name="adj3" fmla="val 94425"/>
            <a:gd name="adj4" fmla="val -333332"/>
            <a:gd name="adj5" fmla="val 92090"/>
            <a:gd name="adj6" fmla="val -45977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0</xdr:colOff>
      <xdr:row>21</xdr:row>
      <xdr:rowOff>28572</xdr:rowOff>
    </xdr:from>
    <xdr:to>
      <xdr:col>9</xdr:col>
      <xdr:colOff>514350</xdr:colOff>
      <xdr:row>23</xdr:row>
      <xdr:rowOff>123823</xdr:rowOff>
    </xdr:to>
    <xdr:sp macro="" textlink="">
      <xdr:nvSpPr>
        <xdr:cNvPr id="15" name="Legende mit Linie 2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 rot="10800000">
          <a:off x="838200" y="3876672"/>
          <a:ext cx="7219950" cy="457201"/>
        </a:xfrm>
        <a:prstGeom prst="borderCallout2">
          <a:avLst>
            <a:gd name="adj1" fmla="val 18750"/>
            <a:gd name="adj2" fmla="val 303"/>
            <a:gd name="adj3" fmla="val 7211"/>
            <a:gd name="adj4" fmla="val -5431"/>
            <a:gd name="adj5" fmla="val 9524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447675</xdr:colOff>
      <xdr:row>19</xdr:row>
      <xdr:rowOff>76199</xdr:rowOff>
    </xdr:from>
    <xdr:to>
      <xdr:col>9</xdr:col>
      <xdr:colOff>66675</xdr:colOff>
      <xdr:row>20</xdr:row>
      <xdr:rowOff>123824</xdr:rowOff>
    </xdr:to>
    <xdr:sp macro="" textlink="">
      <xdr:nvSpPr>
        <xdr:cNvPr id="13" name="Legende mit Linie 2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0800000">
          <a:off x="6315075" y="3562349"/>
          <a:ext cx="1295400" cy="2286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-73788"/>
            <a:gd name="adj6" fmla="val -1193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38100</xdr:colOff>
      <xdr:row>32</xdr:row>
      <xdr:rowOff>28576</xdr:rowOff>
    </xdr:from>
    <xdr:to>
      <xdr:col>10</xdr:col>
      <xdr:colOff>762000</xdr:colOff>
      <xdr:row>33</xdr:row>
      <xdr:rowOff>85725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H="1" flipV="1">
          <a:off x="8420100" y="5867401"/>
          <a:ext cx="723900" cy="238124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447676</xdr:colOff>
      <xdr:row>33</xdr:row>
      <xdr:rowOff>171450</xdr:rowOff>
    </xdr:from>
    <xdr:to>
      <xdr:col>10</xdr:col>
      <xdr:colOff>762000</xdr:colOff>
      <xdr:row>36</xdr:row>
      <xdr:rowOff>133350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 flipH="1">
          <a:off x="7153276" y="6191250"/>
          <a:ext cx="1990724" cy="50482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47</xdr:row>
      <xdr:rowOff>57151</xdr:rowOff>
    </xdr:from>
    <xdr:to>
      <xdr:col>9</xdr:col>
      <xdr:colOff>714352</xdr:colOff>
      <xdr:row>64</xdr:row>
      <xdr:rowOff>28576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8610601"/>
          <a:ext cx="7419952" cy="30480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65</xdr:row>
      <xdr:rowOff>1</xdr:rowOff>
    </xdr:from>
    <xdr:to>
      <xdr:col>9</xdr:col>
      <xdr:colOff>704851</xdr:colOff>
      <xdr:row>81</xdr:row>
      <xdr:rowOff>108241</xdr:rowOff>
    </xdr:to>
    <xdr:pic>
      <xdr:nvPicPr>
        <xdr:cNvPr id="22" name="Grafik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1" y="11887201"/>
          <a:ext cx="7410450" cy="3003840"/>
        </a:xfrm>
        <a:prstGeom prst="rect">
          <a:avLst/>
        </a:prstGeom>
      </xdr:spPr>
    </xdr:pic>
    <xdr:clientData/>
  </xdr:twoCellAnchor>
  <xdr:twoCellAnchor editAs="oneCell">
    <xdr:from>
      <xdr:col>1</xdr:col>
      <xdr:colOff>26896</xdr:colOff>
      <xdr:row>83</xdr:row>
      <xdr:rowOff>0</xdr:rowOff>
    </xdr:from>
    <xdr:to>
      <xdr:col>9</xdr:col>
      <xdr:colOff>698890</xdr:colOff>
      <xdr:row>100</xdr:row>
      <xdr:rowOff>9525</xdr:rowOff>
    </xdr:to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096" y="15144750"/>
          <a:ext cx="7377594" cy="30861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102</xdr:row>
      <xdr:rowOff>1</xdr:rowOff>
    </xdr:from>
    <xdr:to>
      <xdr:col>9</xdr:col>
      <xdr:colOff>736143</xdr:colOff>
      <xdr:row>118</xdr:row>
      <xdr:rowOff>104776</xdr:rowOff>
    </xdr:to>
    <xdr:pic>
      <xdr:nvPicPr>
        <xdr:cNvPr id="24" name="Grafik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8583276"/>
          <a:ext cx="7441743" cy="30099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9</xdr:col>
      <xdr:colOff>679621</xdr:colOff>
      <xdr:row>138</xdr:row>
      <xdr:rowOff>0</xdr:rowOff>
    </xdr:to>
    <xdr:pic>
      <xdr:nvPicPr>
        <xdr:cNvPr id="25" name="Grafik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2021800"/>
          <a:ext cx="7385221" cy="30765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9</xdr:col>
      <xdr:colOff>593889</xdr:colOff>
      <xdr:row>156</xdr:row>
      <xdr:rowOff>142875</xdr:rowOff>
    </xdr:to>
    <xdr:pic>
      <xdr:nvPicPr>
        <xdr:cNvPr id="26" name="Grafik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5460325"/>
          <a:ext cx="7299489" cy="3038475"/>
        </a:xfrm>
        <a:prstGeom prst="rect">
          <a:avLst/>
        </a:prstGeom>
      </xdr:spPr>
    </xdr:pic>
    <xdr:clientData/>
  </xdr:twoCellAnchor>
  <xdr:twoCellAnchor>
    <xdr:from>
      <xdr:col>8</xdr:col>
      <xdr:colOff>95250</xdr:colOff>
      <xdr:row>48</xdr:row>
      <xdr:rowOff>161925</xdr:rowOff>
    </xdr:from>
    <xdr:to>
      <xdr:col>9</xdr:col>
      <xdr:colOff>4</xdr:colOff>
      <xdr:row>52</xdr:row>
      <xdr:rowOff>142880</xdr:rowOff>
    </xdr:to>
    <xdr:sp macro="" textlink="">
      <xdr:nvSpPr>
        <xdr:cNvPr id="28" name="Legende mit Linie 2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 rot="10800000">
          <a:off x="6800850" y="8972550"/>
          <a:ext cx="742954" cy="704855"/>
        </a:xfrm>
        <a:prstGeom prst="borderCallout2">
          <a:avLst>
            <a:gd name="adj1" fmla="val 53884"/>
            <a:gd name="adj2" fmla="val -204824"/>
            <a:gd name="adj3" fmla="val 53885"/>
            <a:gd name="adj4" fmla="val -111538"/>
            <a:gd name="adj5" fmla="val 61010"/>
            <a:gd name="adj6" fmla="val -29004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704850</xdr:colOff>
      <xdr:row>58</xdr:row>
      <xdr:rowOff>142874</xdr:rowOff>
    </xdr:from>
    <xdr:to>
      <xdr:col>9</xdr:col>
      <xdr:colOff>685804</xdr:colOff>
      <xdr:row>62</xdr:row>
      <xdr:rowOff>123829</xdr:rowOff>
    </xdr:to>
    <xdr:sp macro="" textlink="">
      <xdr:nvSpPr>
        <xdr:cNvPr id="29" name="Legende mit Linie 2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 rot="10800000">
          <a:off x="3219450" y="10763249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733425</xdr:colOff>
      <xdr:row>76</xdr:row>
      <xdr:rowOff>142875</xdr:rowOff>
    </xdr:from>
    <xdr:to>
      <xdr:col>9</xdr:col>
      <xdr:colOff>714379</xdr:colOff>
      <xdr:row>80</xdr:row>
      <xdr:rowOff>123830</xdr:rowOff>
    </xdr:to>
    <xdr:sp macro="" textlink="">
      <xdr:nvSpPr>
        <xdr:cNvPr id="30" name="Legende mit Linie 2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 rot="10800000">
          <a:off x="3248025" y="140208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666750</xdr:colOff>
      <xdr:row>94</xdr:row>
      <xdr:rowOff>123825</xdr:rowOff>
    </xdr:from>
    <xdr:to>
      <xdr:col>9</xdr:col>
      <xdr:colOff>647704</xdr:colOff>
      <xdr:row>98</xdr:row>
      <xdr:rowOff>104780</xdr:rowOff>
    </xdr:to>
    <xdr:sp macro="" textlink="">
      <xdr:nvSpPr>
        <xdr:cNvPr id="31" name="Legende mit Linie 2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 rot="10800000">
          <a:off x="3181350" y="172593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113</xdr:row>
      <xdr:rowOff>114300</xdr:rowOff>
    </xdr:from>
    <xdr:to>
      <xdr:col>9</xdr:col>
      <xdr:colOff>676279</xdr:colOff>
      <xdr:row>118</xdr:row>
      <xdr:rowOff>57155</xdr:rowOff>
    </xdr:to>
    <xdr:sp macro="" textlink="">
      <xdr:nvSpPr>
        <xdr:cNvPr id="33" name="Legende mit Linie 2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/>
      </xdr:nvSpPr>
      <xdr:spPr>
        <a:xfrm rot="10800000">
          <a:off x="3209925" y="20688300"/>
          <a:ext cx="5010154" cy="847730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647700</xdr:colOff>
      <xdr:row>132</xdr:row>
      <xdr:rowOff>114299</xdr:rowOff>
    </xdr:from>
    <xdr:to>
      <xdr:col>9</xdr:col>
      <xdr:colOff>628654</xdr:colOff>
      <xdr:row>137</xdr:row>
      <xdr:rowOff>114299</xdr:rowOff>
    </xdr:to>
    <xdr:sp macro="" textlink="">
      <xdr:nvSpPr>
        <xdr:cNvPr id="35" name="Legende mit Linie 2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/>
      </xdr:nvSpPr>
      <xdr:spPr>
        <a:xfrm rot="10800000">
          <a:off x="3162300" y="24126824"/>
          <a:ext cx="5010154" cy="904875"/>
        </a:xfrm>
        <a:prstGeom prst="borderCallout2">
          <a:avLst>
            <a:gd name="adj1" fmla="val 97881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581025</xdr:colOff>
      <xdr:row>151</xdr:row>
      <xdr:rowOff>114299</xdr:rowOff>
    </xdr:from>
    <xdr:to>
      <xdr:col>9</xdr:col>
      <xdr:colOff>561979</xdr:colOff>
      <xdr:row>157</xdr:row>
      <xdr:rowOff>19049</xdr:rowOff>
    </xdr:to>
    <xdr:sp macro="" textlink="">
      <xdr:nvSpPr>
        <xdr:cNvPr id="38" name="Legende mit Linie 2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/>
      </xdr:nvSpPr>
      <xdr:spPr>
        <a:xfrm rot="10800000">
          <a:off x="3095625" y="27565349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68</xdr:row>
      <xdr:rowOff>28573</xdr:rowOff>
    </xdr:from>
    <xdr:to>
      <xdr:col>9</xdr:col>
      <xdr:colOff>57154</xdr:colOff>
      <xdr:row>69</xdr:row>
      <xdr:rowOff>85723</xdr:rowOff>
    </xdr:to>
    <xdr:sp macro="" textlink="">
      <xdr:nvSpPr>
        <xdr:cNvPr id="40" name="Legende mit Linie 2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 rot="10800000">
          <a:off x="5038725" y="12458698"/>
          <a:ext cx="2562229" cy="238125"/>
        </a:xfrm>
        <a:prstGeom prst="borderCallout2">
          <a:avLst>
            <a:gd name="adj1" fmla="val 95776"/>
            <a:gd name="adj2" fmla="val 303"/>
            <a:gd name="adj3" fmla="val 61885"/>
            <a:gd name="adj4" fmla="val -32728"/>
            <a:gd name="adj5" fmla="val 62253"/>
            <a:gd name="adj6" fmla="val -606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752475</xdr:colOff>
      <xdr:row>86</xdr:row>
      <xdr:rowOff>66675</xdr:rowOff>
    </xdr:from>
    <xdr:to>
      <xdr:col>8</xdr:col>
      <xdr:colOff>800104</xdr:colOff>
      <xdr:row>87</xdr:row>
      <xdr:rowOff>123825</xdr:rowOff>
    </xdr:to>
    <xdr:sp macro="" textlink="">
      <xdr:nvSpPr>
        <xdr:cNvPr id="42" name="Legende mit Linie 2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 rot="10800000">
          <a:off x="4943475" y="15754350"/>
          <a:ext cx="2562229" cy="238125"/>
        </a:xfrm>
        <a:prstGeom prst="borderCallout2">
          <a:avLst>
            <a:gd name="adj1" fmla="val 95776"/>
            <a:gd name="adj2" fmla="val 303"/>
            <a:gd name="adj3" fmla="val 53885"/>
            <a:gd name="adj4" fmla="val -30869"/>
            <a:gd name="adj5" fmla="val 62253"/>
            <a:gd name="adj6" fmla="val -6434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771524</xdr:colOff>
      <xdr:row>83</xdr:row>
      <xdr:rowOff>28574</xdr:rowOff>
    </xdr:from>
    <xdr:to>
      <xdr:col>9</xdr:col>
      <xdr:colOff>142874</xdr:colOff>
      <xdr:row>84</xdr:row>
      <xdr:rowOff>85724</xdr:rowOff>
    </xdr:to>
    <xdr:sp macro="" textlink="">
      <xdr:nvSpPr>
        <xdr:cNvPr id="44" name="Legende mit Linie 2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 rot="10800000">
          <a:off x="4962524" y="15173324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5747"/>
            <a:gd name="adj6" fmla="val -5490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781050</xdr:colOff>
      <xdr:row>102</xdr:row>
      <xdr:rowOff>28575</xdr:rowOff>
    </xdr:from>
    <xdr:to>
      <xdr:col>9</xdr:col>
      <xdr:colOff>152400</xdr:colOff>
      <xdr:row>103</xdr:row>
      <xdr:rowOff>85725</xdr:rowOff>
    </xdr:to>
    <xdr:sp macro="" textlink="">
      <xdr:nvSpPr>
        <xdr:cNvPr id="45" name="Legende mit Linie 2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 rot="10800000">
          <a:off x="4972050" y="186118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552450</xdr:colOff>
      <xdr:row>88</xdr:row>
      <xdr:rowOff>123824</xdr:rowOff>
    </xdr:from>
    <xdr:to>
      <xdr:col>9</xdr:col>
      <xdr:colOff>609600</xdr:colOff>
      <xdr:row>89</xdr:row>
      <xdr:rowOff>180974</xdr:rowOff>
    </xdr:to>
    <xdr:sp macro="" textlink="">
      <xdr:nvSpPr>
        <xdr:cNvPr id="46" name="Legende mit Linie 2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/>
      </xdr:nvSpPr>
      <xdr:spPr>
        <a:xfrm rot="10800000">
          <a:off x="2228850" y="16173449"/>
          <a:ext cx="5924550" cy="238125"/>
        </a:xfrm>
        <a:prstGeom prst="borderCallout2">
          <a:avLst>
            <a:gd name="adj1" fmla="val 95776"/>
            <a:gd name="adj2" fmla="val 303"/>
            <a:gd name="adj3" fmla="val 33885"/>
            <a:gd name="adj4" fmla="val -4053"/>
            <a:gd name="adj5" fmla="val 38253"/>
            <a:gd name="adj6" fmla="val -1788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676275</xdr:colOff>
      <xdr:row>105</xdr:row>
      <xdr:rowOff>57150</xdr:rowOff>
    </xdr:from>
    <xdr:to>
      <xdr:col>9</xdr:col>
      <xdr:colOff>47625</xdr:colOff>
      <xdr:row>106</xdr:row>
      <xdr:rowOff>114300</xdr:rowOff>
    </xdr:to>
    <xdr:sp macro="" textlink="">
      <xdr:nvSpPr>
        <xdr:cNvPr id="48" name="Legende mit Linie 2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/>
      </xdr:nvSpPr>
      <xdr:spPr>
        <a:xfrm rot="10800000">
          <a:off x="4867275" y="191833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6253"/>
            <a:gd name="adj6" fmla="val -56301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685800</xdr:colOff>
      <xdr:row>107</xdr:row>
      <xdr:rowOff>123824</xdr:rowOff>
    </xdr:from>
    <xdr:to>
      <xdr:col>9</xdr:col>
      <xdr:colOff>0</xdr:colOff>
      <xdr:row>108</xdr:row>
      <xdr:rowOff>180974</xdr:rowOff>
    </xdr:to>
    <xdr:sp macro="" textlink="">
      <xdr:nvSpPr>
        <xdr:cNvPr id="50" name="Legende mit Linie 2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 rot="10800000">
          <a:off x="2362200" y="19611974"/>
          <a:ext cx="518160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16268"/>
            <a:gd name="adj5" fmla="val -41747"/>
            <a:gd name="adj6" fmla="val -305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762000</xdr:colOff>
      <xdr:row>121</xdr:row>
      <xdr:rowOff>47625</xdr:rowOff>
    </xdr:from>
    <xdr:to>
      <xdr:col>9</xdr:col>
      <xdr:colOff>133350</xdr:colOff>
      <xdr:row>122</xdr:row>
      <xdr:rowOff>104775</xdr:rowOff>
    </xdr:to>
    <xdr:sp macro="" textlink="">
      <xdr:nvSpPr>
        <xdr:cNvPr id="51" name="Legende mit Linie 2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 rot="10800000">
          <a:off x="4953000" y="220694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638175</xdr:colOff>
      <xdr:row>124</xdr:row>
      <xdr:rowOff>38100</xdr:rowOff>
    </xdr:from>
    <xdr:to>
      <xdr:col>9</xdr:col>
      <xdr:colOff>9525</xdr:colOff>
      <xdr:row>125</xdr:row>
      <xdr:rowOff>95250</xdr:rowOff>
    </xdr:to>
    <xdr:sp macro="" textlink="">
      <xdr:nvSpPr>
        <xdr:cNvPr id="52" name="Legende mit Linie 2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/>
      </xdr:nvSpPr>
      <xdr:spPr>
        <a:xfrm rot="10800000">
          <a:off x="4829175" y="226028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1747"/>
            <a:gd name="adj6" fmla="val -5839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647700</xdr:colOff>
      <xdr:row>126</xdr:row>
      <xdr:rowOff>104774</xdr:rowOff>
    </xdr:from>
    <xdr:to>
      <xdr:col>8</xdr:col>
      <xdr:colOff>800100</xdr:colOff>
      <xdr:row>127</xdr:row>
      <xdr:rowOff>161924</xdr:rowOff>
    </xdr:to>
    <xdr:sp macro="" textlink="">
      <xdr:nvSpPr>
        <xdr:cNvPr id="54" name="Legende mit Linie 2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/>
      </xdr:nvSpPr>
      <xdr:spPr>
        <a:xfrm rot="10800000">
          <a:off x="2324100" y="23031449"/>
          <a:ext cx="5181600" cy="238125"/>
        </a:xfrm>
        <a:prstGeom prst="borderCallout2">
          <a:avLst>
            <a:gd name="adj1" fmla="val 95776"/>
            <a:gd name="adj2" fmla="val 303"/>
            <a:gd name="adj3" fmla="val -54115"/>
            <a:gd name="adj4" fmla="val -17003"/>
            <a:gd name="adj5" fmla="val -57747"/>
            <a:gd name="adj6" fmla="val -309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723900</xdr:colOff>
      <xdr:row>140</xdr:row>
      <xdr:rowOff>28575</xdr:rowOff>
    </xdr:from>
    <xdr:to>
      <xdr:col>9</xdr:col>
      <xdr:colOff>95250</xdr:colOff>
      <xdr:row>141</xdr:row>
      <xdr:rowOff>85725</xdr:rowOff>
    </xdr:to>
    <xdr:sp macro="" textlink="">
      <xdr:nvSpPr>
        <xdr:cNvPr id="55" name="Legende mit Linie 2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/>
      </xdr:nvSpPr>
      <xdr:spPr>
        <a:xfrm rot="10800000">
          <a:off x="4914900" y="254889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695325</xdr:colOff>
      <xdr:row>143</xdr:row>
      <xdr:rowOff>57150</xdr:rowOff>
    </xdr:from>
    <xdr:to>
      <xdr:col>9</xdr:col>
      <xdr:colOff>66675</xdr:colOff>
      <xdr:row>144</xdr:row>
      <xdr:rowOff>114300</xdr:rowOff>
    </xdr:to>
    <xdr:sp macro="" textlink="">
      <xdr:nvSpPr>
        <xdr:cNvPr id="56" name="Legende mit Linie 2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 rot="10800000">
          <a:off x="4886325" y="260604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619125</xdr:colOff>
      <xdr:row>145</xdr:row>
      <xdr:rowOff>123824</xdr:rowOff>
    </xdr:from>
    <xdr:to>
      <xdr:col>8</xdr:col>
      <xdr:colOff>676275</xdr:colOff>
      <xdr:row>146</xdr:row>
      <xdr:rowOff>180974</xdr:rowOff>
    </xdr:to>
    <xdr:sp macro="" textlink="">
      <xdr:nvSpPr>
        <xdr:cNvPr id="57" name="Legende mit Linie 2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 rot="10800000">
          <a:off x="2295525" y="26489024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19050</xdr:colOff>
      <xdr:row>30</xdr:row>
      <xdr:rowOff>85725</xdr:rowOff>
    </xdr:from>
    <xdr:to>
      <xdr:col>10</xdr:col>
      <xdr:colOff>771526</xdr:colOff>
      <xdr:row>31</xdr:row>
      <xdr:rowOff>133350</xdr:rowOff>
    </xdr:to>
    <xdr:cxnSp macro="">
      <xdr:nvCxnSpPr>
        <xdr:cNvPr id="59" name="Gerade Verbindung mit Pfeil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 flipH="1">
          <a:off x="8401050" y="5562600"/>
          <a:ext cx="752476" cy="22860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159</xdr:row>
      <xdr:rowOff>0</xdr:rowOff>
    </xdr:from>
    <xdr:to>
      <xdr:col>9</xdr:col>
      <xdr:colOff>608381</xdr:colOff>
      <xdr:row>175</xdr:row>
      <xdr:rowOff>123825</xdr:rowOff>
    </xdr:to>
    <xdr:pic>
      <xdr:nvPicPr>
        <xdr:cNvPr id="62" name="Grafik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8898850"/>
          <a:ext cx="7313981" cy="3028950"/>
        </a:xfrm>
        <a:prstGeom prst="rect">
          <a:avLst/>
        </a:prstGeom>
      </xdr:spPr>
    </xdr:pic>
    <xdr:clientData/>
  </xdr:twoCellAnchor>
  <xdr:twoCellAnchor>
    <xdr:from>
      <xdr:col>5</xdr:col>
      <xdr:colOff>781050</xdr:colOff>
      <xdr:row>158</xdr:row>
      <xdr:rowOff>171450</xdr:rowOff>
    </xdr:from>
    <xdr:to>
      <xdr:col>9</xdr:col>
      <xdr:colOff>152400</xdr:colOff>
      <xdr:row>160</xdr:row>
      <xdr:rowOff>47625</xdr:rowOff>
    </xdr:to>
    <xdr:sp macro="" textlink="">
      <xdr:nvSpPr>
        <xdr:cNvPr id="63" name="Legende mit Linie 2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/>
      </xdr:nvSpPr>
      <xdr:spPr>
        <a:xfrm rot="10800000">
          <a:off x="4972050" y="28889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790575</xdr:colOff>
      <xdr:row>162</xdr:row>
      <xdr:rowOff>9525</xdr:rowOff>
    </xdr:from>
    <xdr:to>
      <xdr:col>9</xdr:col>
      <xdr:colOff>161925</xdr:colOff>
      <xdr:row>163</xdr:row>
      <xdr:rowOff>66675</xdr:rowOff>
    </xdr:to>
    <xdr:sp macro="" textlink="">
      <xdr:nvSpPr>
        <xdr:cNvPr id="65" name="Legende mit Linie 2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/>
      </xdr:nvSpPr>
      <xdr:spPr>
        <a:xfrm rot="10800000">
          <a:off x="4981575" y="294513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704850</xdr:colOff>
      <xdr:row>164</xdr:row>
      <xdr:rowOff>76200</xdr:rowOff>
    </xdr:from>
    <xdr:to>
      <xdr:col>8</xdr:col>
      <xdr:colOff>762000</xdr:colOff>
      <xdr:row>165</xdr:row>
      <xdr:rowOff>133350</xdr:rowOff>
    </xdr:to>
    <xdr:sp macro="" textlink="">
      <xdr:nvSpPr>
        <xdr:cNvPr id="67" name="Legende mit Linie 2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 rot="10800000">
          <a:off x="2381250" y="29879925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170</xdr:row>
      <xdr:rowOff>38100</xdr:rowOff>
    </xdr:from>
    <xdr:to>
      <xdr:col>9</xdr:col>
      <xdr:colOff>676279</xdr:colOff>
      <xdr:row>175</xdr:row>
      <xdr:rowOff>123825</xdr:rowOff>
    </xdr:to>
    <xdr:sp macro="" textlink="">
      <xdr:nvSpPr>
        <xdr:cNvPr id="68" name="Legende mit Linie 2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 rot="10800000">
          <a:off x="3209925" y="30927675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 editAs="oneCell">
    <xdr:from>
      <xdr:col>1</xdr:col>
      <xdr:colOff>0</xdr:colOff>
      <xdr:row>181</xdr:row>
      <xdr:rowOff>0</xdr:rowOff>
    </xdr:from>
    <xdr:to>
      <xdr:col>9</xdr:col>
      <xdr:colOff>695595</xdr:colOff>
      <xdr:row>198</xdr:row>
      <xdr:rowOff>0</xdr:rowOff>
    </xdr:to>
    <xdr:pic>
      <xdr:nvPicPr>
        <xdr:cNvPr id="70" name="Grafik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38200" y="32880300"/>
          <a:ext cx="7401195" cy="3076575"/>
        </a:xfrm>
        <a:prstGeom prst="rect">
          <a:avLst/>
        </a:prstGeom>
      </xdr:spPr>
    </xdr:pic>
    <xdr:clientData/>
  </xdr:twoCellAnchor>
  <xdr:twoCellAnchor>
    <xdr:from>
      <xdr:col>3</xdr:col>
      <xdr:colOff>762000</xdr:colOff>
      <xdr:row>192</xdr:row>
      <xdr:rowOff>161925</xdr:rowOff>
    </xdr:from>
    <xdr:to>
      <xdr:col>9</xdr:col>
      <xdr:colOff>742954</xdr:colOff>
      <xdr:row>198</xdr:row>
      <xdr:rowOff>66675</xdr:rowOff>
    </xdr:to>
    <xdr:sp macro="" textlink="">
      <xdr:nvSpPr>
        <xdr:cNvPr id="71" name="Legende mit Linie 2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 rot="10800000">
          <a:off x="3276600" y="35032950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647700</xdr:colOff>
      <xdr:row>184</xdr:row>
      <xdr:rowOff>38100</xdr:rowOff>
    </xdr:from>
    <xdr:to>
      <xdr:col>9</xdr:col>
      <xdr:colOff>19050</xdr:colOff>
      <xdr:row>185</xdr:row>
      <xdr:rowOff>95250</xdr:rowOff>
    </xdr:to>
    <xdr:sp macro="" textlink="">
      <xdr:nvSpPr>
        <xdr:cNvPr id="72" name="Legende mit Linie 2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/>
      </xdr:nvSpPr>
      <xdr:spPr>
        <a:xfrm rot="10800000">
          <a:off x="4838700" y="33461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81747"/>
            <a:gd name="adj6" fmla="val -5805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8</xdr:col>
      <xdr:colOff>76200</xdr:colOff>
      <xdr:row>186</xdr:row>
      <xdr:rowOff>133350</xdr:rowOff>
    </xdr:from>
    <xdr:to>
      <xdr:col>8</xdr:col>
      <xdr:colOff>800100</xdr:colOff>
      <xdr:row>187</xdr:row>
      <xdr:rowOff>161925</xdr:rowOff>
    </xdr:to>
    <xdr:sp macro="" textlink="">
      <xdr:nvSpPr>
        <xdr:cNvPr id="73" name="Legende mit Linie 2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/>
      </xdr:nvSpPr>
      <xdr:spPr>
        <a:xfrm rot="10800000">
          <a:off x="6781800" y="33918525"/>
          <a:ext cx="723900" cy="209550"/>
        </a:xfrm>
        <a:prstGeom prst="borderCallout2">
          <a:avLst>
            <a:gd name="adj1" fmla="val 18750"/>
            <a:gd name="adj2" fmla="val 303"/>
            <a:gd name="adj3" fmla="val -49431"/>
            <a:gd name="adj4" fmla="val -106141"/>
            <a:gd name="adj5" fmla="val -46515"/>
            <a:gd name="adj6" fmla="val -225927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0</xdr:col>
      <xdr:colOff>828675</xdr:colOff>
      <xdr:row>188</xdr:row>
      <xdr:rowOff>57150</xdr:rowOff>
    </xdr:from>
    <xdr:to>
      <xdr:col>9</xdr:col>
      <xdr:colOff>504825</xdr:colOff>
      <xdr:row>190</xdr:row>
      <xdr:rowOff>152401</xdr:rowOff>
    </xdr:to>
    <xdr:sp macro="" textlink="">
      <xdr:nvSpPr>
        <xdr:cNvPr id="74" name="Legende mit Linie 2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/>
      </xdr:nvSpPr>
      <xdr:spPr>
        <a:xfrm rot="10800000">
          <a:off x="828675" y="34251900"/>
          <a:ext cx="7219950" cy="457201"/>
        </a:xfrm>
        <a:prstGeom prst="borderCallout2">
          <a:avLst>
            <a:gd name="adj1" fmla="val 18750"/>
            <a:gd name="adj2" fmla="val 303"/>
            <a:gd name="adj3" fmla="val -30288"/>
            <a:gd name="adj4" fmla="val -7542"/>
            <a:gd name="adj5" fmla="val -30059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48</xdr:row>
      <xdr:rowOff>95250</xdr:rowOff>
    </xdr:from>
    <xdr:to>
      <xdr:col>6</xdr:col>
      <xdr:colOff>752479</xdr:colOff>
      <xdr:row>52</xdr:row>
      <xdr:rowOff>76205</xdr:rowOff>
    </xdr:to>
    <xdr:sp macro="" textlink="">
      <xdr:nvSpPr>
        <xdr:cNvPr id="53" name="Legende mit Linie 2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/>
      </xdr:nvSpPr>
      <xdr:spPr>
        <a:xfrm rot="10800000">
          <a:off x="5038725" y="8905875"/>
          <a:ext cx="742954" cy="704855"/>
        </a:xfrm>
        <a:prstGeom prst="borderCallout2">
          <a:avLst>
            <a:gd name="adj1" fmla="val 76857"/>
            <a:gd name="adj2" fmla="val -979"/>
            <a:gd name="adj3" fmla="val 129560"/>
            <a:gd name="adj4" fmla="val -360255"/>
            <a:gd name="adj5" fmla="val 59658"/>
            <a:gd name="adj6" fmla="val -43925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Q35"/>
  <sheetViews>
    <sheetView showGridLines="0" tabSelected="1" workbookViewId="0">
      <selection activeCell="E3" sqref="E3:G3"/>
    </sheetView>
  </sheetViews>
  <sheetFormatPr baseColWidth="10" defaultRowHeight="13.8" x14ac:dyDescent="0.25"/>
  <cols>
    <col min="1" max="1" width="12.19921875" customWidth="1"/>
    <col min="2" max="11" width="10.3984375" customWidth="1"/>
    <col min="12" max="12" width="9.8984375" customWidth="1"/>
    <col min="13" max="13" width="13.19921875" customWidth="1"/>
  </cols>
  <sheetData>
    <row r="1" spans="1:13" x14ac:dyDescent="0.25">
      <c r="A1" s="1" t="s">
        <v>0</v>
      </c>
      <c r="B1" s="1"/>
      <c r="C1" s="1"/>
      <c r="D1" s="1"/>
      <c r="E1" s="1"/>
      <c r="F1" s="1"/>
    </row>
    <row r="2" spans="1:13" ht="14.4" thickBot="1" x14ac:dyDescent="0.3"/>
    <row r="3" spans="1:13" ht="22.5" customHeight="1" x14ac:dyDescent="0.25">
      <c r="A3" s="71" t="s">
        <v>1</v>
      </c>
      <c r="B3" s="72"/>
      <c r="C3" s="72"/>
      <c r="D3" s="73"/>
      <c r="E3" s="88"/>
      <c r="F3" s="89"/>
      <c r="G3" s="90"/>
    </row>
    <row r="4" spans="1:13" ht="22.5" customHeight="1" x14ac:dyDescent="0.25">
      <c r="A4" s="74" t="s">
        <v>2</v>
      </c>
      <c r="B4" s="75"/>
      <c r="C4" s="75"/>
      <c r="D4" s="76"/>
      <c r="E4" s="91"/>
      <c r="F4" s="92"/>
      <c r="G4" s="93"/>
    </row>
    <row r="5" spans="1:13" ht="22.5" customHeight="1" thickBot="1" x14ac:dyDescent="0.3">
      <c r="A5" s="77" t="s">
        <v>3</v>
      </c>
      <c r="B5" s="78"/>
      <c r="C5" s="78"/>
      <c r="D5" s="79"/>
      <c r="E5" s="94"/>
      <c r="F5" s="95"/>
      <c r="G5" s="96"/>
    </row>
    <row r="6" spans="1:13" ht="14.4" thickBot="1" x14ac:dyDescent="0.3"/>
    <row r="7" spans="1:13" ht="21.75" customHeight="1" x14ac:dyDescent="0.25">
      <c r="A7" s="59" t="s">
        <v>29</v>
      </c>
      <c r="B7" s="60"/>
      <c r="C7" s="60"/>
      <c r="D7" s="61"/>
      <c r="E7" s="2" t="s">
        <v>4</v>
      </c>
      <c r="F7" s="84"/>
      <c r="G7" s="85"/>
    </row>
    <row r="8" spans="1:13" ht="20.25" customHeight="1" thickBot="1" x14ac:dyDescent="0.3">
      <c r="A8" s="62"/>
      <c r="B8" s="63"/>
      <c r="C8" s="63"/>
      <c r="D8" s="64"/>
      <c r="E8" s="3" t="s">
        <v>5</v>
      </c>
      <c r="F8" s="86"/>
      <c r="G8" s="87"/>
      <c r="I8" s="43" t="str">
        <f>IF(I12="","",IF(AND(L12&gt;100%,L12&lt;120.01%),"Überschreitung eingekauftes Stundenkontingent!",IF(L12&gt;120%,"Überschreitung maximales Stundenkontingent!","")))</f>
        <v/>
      </c>
    </row>
    <row r="9" spans="1:13" ht="14.4" thickBot="1" x14ac:dyDescent="0.3">
      <c r="H9" s="6"/>
    </row>
    <row r="10" spans="1:13" x14ac:dyDescent="0.25">
      <c r="A10" s="17" t="s">
        <v>6</v>
      </c>
      <c r="B10" s="51"/>
      <c r="C10" s="4"/>
      <c r="D10" s="4"/>
      <c r="E10" s="80" t="s">
        <v>20</v>
      </c>
      <c r="F10" s="57"/>
      <c r="G10" s="57"/>
      <c r="H10" s="57"/>
      <c r="I10" s="18"/>
      <c r="J10" s="57" t="s">
        <v>19</v>
      </c>
      <c r="K10" s="57"/>
      <c r="L10" s="41" t="str">
        <f>IF(I10&gt;0,"100%","")</f>
        <v/>
      </c>
      <c r="M10" s="34"/>
    </row>
    <row r="11" spans="1:13" x14ac:dyDescent="0.25">
      <c r="A11" s="5"/>
      <c r="B11" s="6"/>
      <c r="C11" s="6"/>
      <c r="D11" s="6"/>
      <c r="E11" s="67" t="s">
        <v>28</v>
      </c>
      <c r="F11" s="68"/>
      <c r="G11" s="68"/>
      <c r="H11" s="68"/>
      <c r="I11" s="19"/>
      <c r="J11" s="58" t="s">
        <v>19</v>
      </c>
      <c r="K11" s="58"/>
      <c r="L11" s="40" t="str">
        <f>IF(I11&gt;0,"70%","")</f>
        <v/>
      </c>
      <c r="M11" s="37"/>
    </row>
    <row r="12" spans="1:13" x14ac:dyDescent="0.25">
      <c r="A12" s="5"/>
      <c r="B12" s="6"/>
      <c r="C12" s="6"/>
      <c r="D12" s="6"/>
      <c r="E12" s="67" t="s">
        <v>21</v>
      </c>
      <c r="F12" s="68"/>
      <c r="G12" s="68"/>
      <c r="H12" s="68"/>
      <c r="I12" s="11" t="str">
        <f>IF(SUM(A19:M19)&gt;0,SUM(A19:M19),"")</f>
        <v/>
      </c>
      <c r="J12" s="58" t="s">
        <v>19</v>
      </c>
      <c r="K12" s="58"/>
      <c r="L12" s="38" t="str">
        <f>IF(I12="",IF(I10="","",""),IF(I10&gt;0,I12/I10,""))</f>
        <v/>
      </c>
      <c r="M12" s="36"/>
    </row>
    <row r="13" spans="1:13" ht="14.4" thickBot="1" x14ac:dyDescent="0.3">
      <c r="A13" s="5"/>
      <c r="B13" s="6"/>
      <c r="C13" s="6"/>
      <c r="D13" s="6"/>
      <c r="E13" s="81" t="s">
        <v>32</v>
      </c>
      <c r="F13" s="82"/>
      <c r="G13" s="82"/>
      <c r="H13" s="82"/>
      <c r="I13" s="42"/>
      <c r="J13" s="66" t="s">
        <v>19</v>
      </c>
      <c r="K13" s="66"/>
      <c r="L13" s="39" t="str">
        <f>IF(I13&gt;0,"120%","")</f>
        <v/>
      </c>
      <c r="M13" s="35"/>
    </row>
    <row r="14" spans="1:13" x14ac:dyDescent="0.25">
      <c r="A14" s="5"/>
      <c r="B14" s="6"/>
      <c r="C14" s="6"/>
      <c r="D14" s="6"/>
      <c r="E14" s="27"/>
      <c r="F14" s="27"/>
      <c r="G14" s="27"/>
      <c r="H14" s="27"/>
      <c r="I14" s="28"/>
      <c r="J14" s="29"/>
      <c r="K14" s="29"/>
      <c r="L14" s="30"/>
      <c r="M14" s="31"/>
    </row>
    <row r="15" spans="1:13" x14ac:dyDescent="0.25">
      <c r="A15" s="5"/>
      <c r="B15" s="6"/>
      <c r="C15" s="6"/>
      <c r="D15" s="6"/>
      <c r="E15" s="6"/>
      <c r="F15" s="8"/>
      <c r="G15" s="6"/>
      <c r="H15" s="6"/>
      <c r="I15" s="8"/>
      <c r="J15" s="6"/>
      <c r="K15" s="48" t="str">
        <f>IF(I12="","",IF(L12&gt;100%,"Ist die Überschreitung des eingekauften Stundenkontigents (1.) mit den Jobcenter abgestimmt?",""))</f>
        <v/>
      </c>
      <c r="L15" s="49"/>
      <c r="M15" s="50" t="str">
        <f>IF(OR(K15="",L15="ja",L15="nein"),"","Eingabe erford.")</f>
        <v/>
      </c>
    </row>
    <row r="16" spans="1:13" x14ac:dyDescent="0.25">
      <c r="A16" s="5"/>
      <c r="B16" s="6"/>
      <c r="C16" s="6"/>
      <c r="D16" s="6"/>
      <c r="E16" s="6"/>
      <c r="F16" s="8"/>
      <c r="G16" s="6"/>
      <c r="H16" s="6"/>
      <c r="I16" s="8"/>
      <c r="J16" s="6"/>
      <c r="K16" s="6"/>
      <c r="L16" s="9"/>
      <c r="M16" s="7"/>
    </row>
    <row r="17" spans="1:17" x14ac:dyDescent="0.25">
      <c r="A17" s="10" t="s">
        <v>18</v>
      </c>
      <c r="B17" s="52"/>
      <c r="C17" s="6"/>
      <c r="D17" s="6"/>
      <c r="E17" s="6"/>
      <c r="F17" s="6"/>
      <c r="G17" s="6"/>
      <c r="H17" s="6"/>
      <c r="I17" s="6"/>
      <c r="J17" s="6"/>
      <c r="K17" s="6"/>
      <c r="L17" s="6"/>
      <c r="M17" s="7"/>
    </row>
    <row r="18" spans="1:17" x14ac:dyDescent="0.25">
      <c r="A18" s="55" t="s">
        <v>88</v>
      </c>
      <c r="B18" s="53" t="s">
        <v>7</v>
      </c>
      <c r="C18" s="11" t="s">
        <v>8</v>
      </c>
      <c r="D18" s="11" t="s">
        <v>9</v>
      </c>
      <c r="E18" s="11" t="s">
        <v>10</v>
      </c>
      <c r="F18" s="11" t="s">
        <v>11</v>
      </c>
      <c r="G18" s="11" t="s">
        <v>12</v>
      </c>
      <c r="H18" s="11" t="s">
        <v>13</v>
      </c>
      <c r="I18" s="11" t="s">
        <v>14</v>
      </c>
      <c r="J18" s="11" t="s">
        <v>15</v>
      </c>
      <c r="K18" s="11" t="s">
        <v>16</v>
      </c>
      <c r="L18" s="11" t="s">
        <v>17</v>
      </c>
      <c r="M18" s="56" t="s">
        <v>89</v>
      </c>
    </row>
    <row r="19" spans="1:17" ht="14.4" thickBot="1" x14ac:dyDescent="0.3">
      <c r="A19" s="20"/>
      <c r="B19" s="54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/>
    </row>
    <row r="21" spans="1:17" x14ac:dyDescent="0.25">
      <c r="Q21" s="25"/>
    </row>
    <row r="22" spans="1:17" x14ac:dyDescent="0.25">
      <c r="A22" s="1" t="s">
        <v>25</v>
      </c>
      <c r="B22" s="1"/>
    </row>
    <row r="23" spans="1:17" x14ac:dyDescent="0.25">
      <c r="A23" t="s">
        <v>70</v>
      </c>
      <c r="H23" t="str">
        <f>IF(I12&gt;0,I12,"")</f>
        <v/>
      </c>
      <c r="I23" s="65" t="s">
        <v>22</v>
      </c>
      <c r="J23" s="65"/>
      <c r="K23" s="23"/>
      <c r="L23" t="s">
        <v>23</v>
      </c>
      <c r="M23" s="12" t="str">
        <f>IF(OR(H23="",K23=""),"",H23*K23)</f>
        <v/>
      </c>
    </row>
    <row r="24" spans="1:17" x14ac:dyDescent="0.25">
      <c r="A24" t="s">
        <v>24</v>
      </c>
      <c r="H24" t="str">
        <f>IF(I11&gt;0,I11,"")</f>
        <v/>
      </c>
      <c r="I24" s="65" t="s">
        <v>22</v>
      </c>
      <c r="J24" s="65"/>
      <c r="K24" s="23"/>
      <c r="L24" t="s">
        <v>23</v>
      </c>
      <c r="M24" s="12" t="str">
        <f>IF(OR(H24="",K24=""),"",H24*K24)</f>
        <v/>
      </c>
    </row>
    <row r="25" spans="1:17" x14ac:dyDescent="0.25">
      <c r="M25" s="16" t="str">
        <f>IF(M23&lt;M24,"Berechnung ergibt keine Ausgleichszahlung, weil Mindestabnahmemenge nicht erreicht wurde.","")</f>
        <v/>
      </c>
    </row>
    <row r="26" spans="1:17" x14ac:dyDescent="0.25">
      <c r="M26" s="15" t="str">
        <f>IF(OR(K23="",K24=""),"Bitte Stundensatz eingeben",IF(AND(L12&lt;100.01%,L12&gt;69.99%),M23-M24,IF(AND(L12&gt;120%,L15="nein"),I13*K23-M24,IF(AND(L12&gt;100%,L15="nein"),I10*K23-M24,IF(AND(L12&gt;120%,L15="ja"),I13*K23-M24,IF(AND(L12&gt;100%,L12&lt;120.001%,L15="ja"),M23-M24,IF(L15="","","")))))))</f>
        <v>Bitte Stundensatz eingeben</v>
      </c>
    </row>
    <row r="27" spans="1:17" x14ac:dyDescent="0.25">
      <c r="M27" s="16" t="str">
        <f>IF(L15="","",IF(AND(L15="ja",L12&lt;120%,L12&gt;100%),"",IF(AND(L15="ja",L12&gt;120%),"","Ausgleichszahlung gemindert auf eingekauftes Stundenkontingent")))</f>
        <v/>
      </c>
    </row>
    <row r="28" spans="1:17" x14ac:dyDescent="0.25">
      <c r="M28" s="33" t="str">
        <f>IF(L15="","",IF(OR(K23="",K24=""),"",IF(AND(L15="nein",L12&gt;120%),"",IF(L12&gt;120%,"Ausgleichszahlung gemindert auf das maximale Stundenkontingent",""))))</f>
        <v/>
      </c>
      <c r="O28" s="6"/>
    </row>
    <row r="29" spans="1:17" ht="30" customHeight="1" x14ac:dyDescent="0.25">
      <c r="A29" s="83" t="s">
        <v>56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</row>
    <row r="31" spans="1:17" ht="28.5" customHeight="1" x14ac:dyDescent="0.25">
      <c r="A31" s="32" t="s">
        <v>27</v>
      </c>
      <c r="B31" s="32"/>
      <c r="J31" s="69" t="str">
        <f>M26</f>
        <v>Bitte Stundensatz eingeben</v>
      </c>
      <c r="K31" s="69"/>
      <c r="L31" s="69"/>
      <c r="M31" s="69"/>
    </row>
    <row r="33" spans="1:6" x14ac:dyDescent="0.25">
      <c r="A33" s="97"/>
      <c r="B33" s="97"/>
      <c r="C33" s="97"/>
      <c r="D33" s="97"/>
      <c r="E33" s="97"/>
      <c r="F33" s="97"/>
    </row>
    <row r="34" spans="1:6" x14ac:dyDescent="0.25">
      <c r="A34" s="24"/>
      <c r="B34" s="98"/>
      <c r="C34" s="14"/>
      <c r="D34" s="24"/>
      <c r="E34" s="24"/>
      <c r="F34" s="24"/>
    </row>
    <row r="35" spans="1:6" x14ac:dyDescent="0.25">
      <c r="A35" s="13" t="s">
        <v>26</v>
      </c>
      <c r="B35" s="28"/>
      <c r="D35" s="70" t="s">
        <v>90</v>
      </c>
      <c r="E35" s="70"/>
      <c r="F35" s="70"/>
    </row>
  </sheetData>
  <sheetProtection algorithmName="SHA-512" hashValue="jicN7Hp/YBJy/i3kxs2bWp4oOsHpjIn0LUHz0cR70n0tYnEx+OjCLivMgkjHMQdcFcBHiXJOFGcjuNcBgBrkEA==" saltValue="dMfEdjXr0L2a6hnAFPaAFA==" spinCount="100000" sheet="1" objects="1" scenarios="1"/>
  <mergeCells count="22">
    <mergeCell ref="J31:M31"/>
    <mergeCell ref="J12:K12"/>
    <mergeCell ref="D35:F35"/>
    <mergeCell ref="A3:D3"/>
    <mergeCell ref="A4:D4"/>
    <mergeCell ref="A5:D5"/>
    <mergeCell ref="E10:H10"/>
    <mergeCell ref="E11:H11"/>
    <mergeCell ref="E13:H13"/>
    <mergeCell ref="A29:M29"/>
    <mergeCell ref="F7:G7"/>
    <mergeCell ref="F8:G8"/>
    <mergeCell ref="E3:G3"/>
    <mergeCell ref="E4:G4"/>
    <mergeCell ref="E5:G5"/>
    <mergeCell ref="I24:J24"/>
    <mergeCell ref="J10:K10"/>
    <mergeCell ref="J11:K11"/>
    <mergeCell ref="A7:D8"/>
    <mergeCell ref="I23:J23"/>
    <mergeCell ref="J13:K13"/>
    <mergeCell ref="E12:H12"/>
  </mergeCells>
  <conditionalFormatting sqref="L12">
    <cfRule type="cellIs" dxfId="1" priority="2" operator="greaterThan">
      <formula>1</formula>
    </cfRule>
  </conditionalFormatting>
  <conditionalFormatting sqref="L15">
    <cfRule type="expression" dxfId="0" priority="1">
      <formula>$L$12&gt;100%</formula>
    </cfRule>
  </conditionalFormatting>
  <pageMargins left="0.70866141732283472" right="0.70866141732283472" top="0.78740157480314965" bottom="0.78740157480314965" header="0.31496062992125984" footer="0.31496062992125984"/>
  <pageSetup paperSize="9" scale="87" orientation="landscape" r:id="rId1"/>
  <headerFooter>
    <oddHeader>&amp;C&amp;"Arial,Fett"&amp;12Maßnahme der ganzheitlichen beschäftigungsbegleitenden Betreuung</oddHeader>
    <oddFooter>&amp;L&amp;9Stand: Oktober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3:L197"/>
  <sheetViews>
    <sheetView showGridLines="0" zoomScaleNormal="100" workbookViewId="0"/>
  </sheetViews>
  <sheetFormatPr baseColWidth="10" defaultRowHeight="13.8" x14ac:dyDescent="0.25"/>
  <sheetData>
    <row r="3" spans="1:12" ht="17.399999999999999" x14ac:dyDescent="0.3">
      <c r="A3" s="44" t="s">
        <v>34</v>
      </c>
    </row>
    <row r="6" spans="1:12" x14ac:dyDescent="0.25">
      <c r="J6" s="26" t="s">
        <v>30</v>
      </c>
    </row>
    <row r="16" spans="1:12" x14ac:dyDescent="0.25">
      <c r="L16" t="s">
        <v>36</v>
      </c>
    </row>
    <row r="17" spans="12:12" x14ac:dyDescent="0.25">
      <c r="L17" t="s">
        <v>37</v>
      </c>
    </row>
    <row r="18" spans="12:12" x14ac:dyDescent="0.25">
      <c r="L18" t="s">
        <v>71</v>
      </c>
    </row>
    <row r="19" spans="12:12" x14ac:dyDescent="0.25">
      <c r="L19" t="s">
        <v>38</v>
      </c>
    </row>
    <row r="20" spans="12:12" x14ac:dyDescent="0.25">
      <c r="L20" t="s">
        <v>72</v>
      </c>
    </row>
    <row r="22" spans="12:12" x14ac:dyDescent="0.25">
      <c r="L22" t="s">
        <v>58</v>
      </c>
    </row>
    <row r="24" spans="12:12" x14ac:dyDescent="0.25">
      <c r="L24" t="s">
        <v>35</v>
      </c>
    </row>
    <row r="30" spans="12:12" x14ac:dyDescent="0.25">
      <c r="L30" t="s">
        <v>31</v>
      </c>
    </row>
    <row r="31" spans="12:12" x14ac:dyDescent="0.25">
      <c r="L31" t="s">
        <v>33</v>
      </c>
    </row>
    <row r="34" spans="1:12" x14ac:dyDescent="0.25">
      <c r="L34" t="s">
        <v>85</v>
      </c>
    </row>
    <row r="35" spans="1:12" x14ac:dyDescent="0.25">
      <c r="L35" t="s">
        <v>59</v>
      </c>
    </row>
    <row r="41" spans="1:12" x14ac:dyDescent="0.25">
      <c r="L41" t="s">
        <v>73</v>
      </c>
    </row>
    <row r="46" spans="1:12" ht="21" x14ac:dyDescent="0.4">
      <c r="A46" s="45" t="s">
        <v>39</v>
      </c>
    </row>
    <row r="49" spans="1:12" x14ac:dyDescent="0.25">
      <c r="A49" t="s">
        <v>43</v>
      </c>
    </row>
    <row r="51" spans="1:12" x14ac:dyDescent="0.25">
      <c r="L51" t="s">
        <v>87</v>
      </c>
    </row>
    <row r="52" spans="1:12" x14ac:dyDescent="0.25">
      <c r="L52" t="s">
        <v>40</v>
      </c>
    </row>
    <row r="61" spans="1:12" x14ac:dyDescent="0.25">
      <c r="L61" s="46" t="s">
        <v>41</v>
      </c>
    </row>
    <row r="62" spans="1:12" x14ac:dyDescent="0.25">
      <c r="L62" t="s">
        <v>82</v>
      </c>
    </row>
    <row r="68" spans="1:12" x14ac:dyDescent="0.25">
      <c r="A68" t="s">
        <v>76</v>
      </c>
    </row>
    <row r="69" spans="1:12" x14ac:dyDescent="0.25">
      <c r="L69" t="s">
        <v>42</v>
      </c>
    </row>
    <row r="70" spans="1:12" x14ac:dyDescent="0.25">
      <c r="L70" t="s">
        <v>44</v>
      </c>
    </row>
    <row r="79" spans="1:12" x14ac:dyDescent="0.25">
      <c r="L79" t="s">
        <v>45</v>
      </c>
    </row>
    <row r="80" spans="1:12" x14ac:dyDescent="0.25">
      <c r="L80" t="s">
        <v>46</v>
      </c>
    </row>
    <row r="84" spans="1:12" x14ac:dyDescent="0.25">
      <c r="A84" t="s">
        <v>77</v>
      </c>
    </row>
    <row r="85" spans="1:12" x14ac:dyDescent="0.25">
      <c r="L85" t="s">
        <v>48</v>
      </c>
    </row>
    <row r="87" spans="1:12" x14ac:dyDescent="0.25">
      <c r="L87" t="s">
        <v>42</v>
      </c>
    </row>
    <row r="88" spans="1:12" x14ac:dyDescent="0.25">
      <c r="L88" t="s">
        <v>47</v>
      </c>
    </row>
    <row r="90" spans="1:12" x14ac:dyDescent="0.25">
      <c r="L90" t="s">
        <v>74</v>
      </c>
    </row>
    <row r="91" spans="1:12" x14ac:dyDescent="0.25">
      <c r="L91" t="s">
        <v>75</v>
      </c>
    </row>
    <row r="97" spans="1:12" x14ac:dyDescent="0.25">
      <c r="L97" t="s">
        <v>49</v>
      </c>
    </row>
    <row r="104" spans="1:12" x14ac:dyDescent="0.25">
      <c r="A104" t="s">
        <v>78</v>
      </c>
    </row>
    <row r="105" spans="1:12" x14ac:dyDescent="0.25">
      <c r="L105" t="s">
        <v>48</v>
      </c>
    </row>
    <row r="107" spans="1:12" x14ac:dyDescent="0.25">
      <c r="L107" t="s">
        <v>42</v>
      </c>
    </row>
    <row r="108" spans="1:12" x14ac:dyDescent="0.25">
      <c r="L108" t="s">
        <v>47</v>
      </c>
    </row>
    <row r="110" spans="1:12" x14ac:dyDescent="0.25">
      <c r="L110" t="s">
        <v>86</v>
      </c>
    </row>
    <row r="116" spans="1:12" x14ac:dyDescent="0.25">
      <c r="L116" t="s">
        <v>50</v>
      </c>
    </row>
    <row r="117" spans="1:12" x14ac:dyDescent="0.25">
      <c r="L117" t="s">
        <v>51</v>
      </c>
    </row>
    <row r="123" spans="1:12" x14ac:dyDescent="0.25">
      <c r="A123" t="s">
        <v>79</v>
      </c>
    </row>
    <row r="124" spans="1:12" x14ac:dyDescent="0.25">
      <c r="L124" t="s">
        <v>48</v>
      </c>
    </row>
    <row r="126" spans="1:12" x14ac:dyDescent="0.25">
      <c r="L126" t="s">
        <v>42</v>
      </c>
    </row>
    <row r="127" spans="1:12" x14ac:dyDescent="0.25">
      <c r="L127" t="s">
        <v>47</v>
      </c>
    </row>
    <row r="129" spans="1:12" x14ac:dyDescent="0.25">
      <c r="L129" t="s">
        <v>84</v>
      </c>
    </row>
    <row r="135" spans="1:12" x14ac:dyDescent="0.25">
      <c r="L135" t="s">
        <v>57</v>
      </c>
    </row>
    <row r="136" spans="1:12" x14ac:dyDescent="0.25">
      <c r="L136" t="s">
        <v>52</v>
      </c>
    </row>
    <row r="142" spans="1:12" x14ac:dyDescent="0.25">
      <c r="A142" t="s">
        <v>80</v>
      </c>
    </row>
    <row r="143" spans="1:12" x14ac:dyDescent="0.25">
      <c r="L143" t="s">
        <v>48</v>
      </c>
    </row>
    <row r="145" spans="12:12" x14ac:dyDescent="0.25">
      <c r="L145" t="s">
        <v>42</v>
      </c>
    </row>
    <row r="146" spans="12:12" x14ac:dyDescent="0.25">
      <c r="L146" t="s">
        <v>53</v>
      </c>
    </row>
    <row r="148" spans="12:12" x14ac:dyDescent="0.25">
      <c r="L148" t="s">
        <v>84</v>
      </c>
    </row>
    <row r="154" spans="12:12" x14ac:dyDescent="0.25">
      <c r="L154" t="s">
        <v>54</v>
      </c>
    </row>
    <row r="155" spans="12:12" x14ac:dyDescent="0.25">
      <c r="L155" t="s">
        <v>52</v>
      </c>
    </row>
    <row r="156" spans="12:12" x14ac:dyDescent="0.25">
      <c r="L156" t="s">
        <v>55</v>
      </c>
    </row>
    <row r="161" spans="1:12" x14ac:dyDescent="0.25">
      <c r="A161" t="s">
        <v>81</v>
      </c>
    </row>
    <row r="162" spans="1:12" x14ac:dyDescent="0.25">
      <c r="L162" t="s">
        <v>48</v>
      </c>
    </row>
    <row r="164" spans="1:12" x14ac:dyDescent="0.25">
      <c r="L164" t="s">
        <v>42</v>
      </c>
    </row>
    <row r="165" spans="1:12" x14ac:dyDescent="0.25">
      <c r="L165" t="s">
        <v>53</v>
      </c>
    </row>
    <row r="167" spans="1:12" x14ac:dyDescent="0.25">
      <c r="L167" t="s">
        <v>83</v>
      </c>
    </row>
    <row r="173" spans="1:12" x14ac:dyDescent="0.25">
      <c r="L173" t="s">
        <v>50</v>
      </c>
    </row>
    <row r="174" spans="1:12" x14ac:dyDescent="0.25">
      <c r="L174" t="s">
        <v>51</v>
      </c>
    </row>
    <row r="175" spans="1:12" x14ac:dyDescent="0.25">
      <c r="L175" t="s">
        <v>55</v>
      </c>
    </row>
    <row r="179" spans="1:12" ht="17.399999999999999" x14ac:dyDescent="0.3">
      <c r="A179" s="44" t="s">
        <v>60</v>
      </c>
    </row>
    <row r="182" spans="1:12" x14ac:dyDescent="0.25">
      <c r="L182" s="47" t="s">
        <v>64</v>
      </c>
    </row>
    <row r="183" spans="1:12" x14ac:dyDescent="0.25">
      <c r="L183" t="s">
        <v>68</v>
      </c>
    </row>
    <row r="184" spans="1:12" x14ac:dyDescent="0.25">
      <c r="L184" t="s">
        <v>69</v>
      </c>
    </row>
    <row r="185" spans="1:12" x14ac:dyDescent="0.25">
      <c r="L185" t="s">
        <v>65</v>
      </c>
    </row>
    <row r="187" spans="1:12" x14ac:dyDescent="0.25">
      <c r="L187" t="s">
        <v>61</v>
      </c>
    </row>
    <row r="189" spans="1:12" x14ac:dyDescent="0.25">
      <c r="L189" t="s">
        <v>66</v>
      </c>
    </row>
    <row r="192" spans="1:12" x14ac:dyDescent="0.25">
      <c r="L192" t="s">
        <v>62</v>
      </c>
    </row>
    <row r="196" spans="12:12" x14ac:dyDescent="0.25">
      <c r="L196" t="s">
        <v>63</v>
      </c>
    </row>
    <row r="197" spans="12:12" x14ac:dyDescent="0.25">
      <c r="L197" t="s">
        <v>67</v>
      </c>
    </row>
  </sheetData>
  <sheetProtection algorithmName="SHA-512" hashValue="qkjf0N+Mieb51fsKOpsROuMLsSDmMrp/bmxeYmQepzW9R+EObwiRJz28rfax4JRrhzveTzARCRjvsZFZX3fAHA==" saltValue="HafoqNDmVNbEii1lxULEVA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17" orientation="landscape" r:id="rId1"/>
  <headerFooter>
    <oddHeader>&amp;C&amp;"Arial,Fett"&amp;12Maßnahme der ganzheitlichen beschäftigungsbegleitenden Betreuung</oddHeader>
    <oddFooter>&amp;L&amp;9Stand: Oktober 2021</oddFooter>
  </headerFooter>
  <rowBreaks count="3" manualBreakCount="3">
    <brk id="64" max="16383" man="1"/>
    <brk id="120" max="16383" man="1"/>
    <brk id="1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Ausgleichszahlung</vt:lpstr>
      <vt:lpstr>Beschreibung</vt:lpstr>
      <vt:lpstr>Ausgleichszahlung!Druckbereich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ManschkeT</dc:creator>
  <cp:lastModifiedBy>KoschembJ</cp:lastModifiedBy>
  <cp:lastPrinted>2021-10-12T09:14:43Z</cp:lastPrinted>
  <dcterms:created xsi:type="dcterms:W3CDTF">2019-02-07T09:53:06Z</dcterms:created>
  <dcterms:modified xsi:type="dcterms:W3CDTF">2022-01-20T15:50:28Z</dcterms:modified>
</cp:coreProperties>
</file>